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7530"/>
  </bookViews>
  <sheets>
    <sheet name="Plan1" sheetId="1" r:id="rId1"/>
    <sheet name="SUTRI CONTRIBUINTE" sheetId="2" r:id="rId2"/>
    <sheet name="SUTRI NAO CONTRIBUINTE" sheetId="3" r:id="rId3"/>
  </sheets>
  <calcPr calcId="152511"/>
</workbook>
</file>

<file path=xl/calcChain.xml><?xml version="1.0" encoding="utf-8"?>
<calcChain xmlns="http://schemas.openxmlformats.org/spreadsheetml/2006/main">
  <c r="F2" i="2" l="1"/>
  <c r="F3" i="2" s="1"/>
  <c r="F2" i="3"/>
  <c r="F3" i="3" s="1"/>
  <c r="F15" i="1"/>
  <c r="F16" i="1" s="1"/>
  <c r="F17" i="1" s="1"/>
  <c r="F2" i="1"/>
  <c r="F3" i="1" s="1"/>
  <c r="F4" i="1" s="1"/>
  <c r="B23" i="1"/>
  <c r="F12" i="2" l="1"/>
  <c r="B8" i="2" s="1"/>
  <c r="F11" i="1"/>
  <c r="B7" i="1" s="1"/>
  <c r="F4" i="2"/>
  <c r="F5" i="2" s="1"/>
  <c r="F6" i="2"/>
  <c r="F7" i="2"/>
  <c r="F6" i="3"/>
  <c r="F7" i="3"/>
  <c r="F4" i="3"/>
  <c r="F5" i="3" s="1"/>
  <c r="F12" i="3"/>
  <c r="B8" i="3" s="1"/>
  <c r="F18" i="1"/>
  <c r="F19" i="1"/>
  <c r="F5" i="1"/>
  <c r="F6" i="1"/>
  <c r="F9" i="2" l="1"/>
  <c r="F10" i="2" s="1"/>
  <c r="F11" i="2" s="1"/>
  <c r="F9" i="3"/>
  <c r="F10" i="3" s="1"/>
  <c r="F11" i="3" s="1"/>
  <c r="F21" i="1"/>
  <c r="F22" i="1" s="1"/>
  <c r="F23" i="1" s="1"/>
  <c r="F8" i="1"/>
  <c r="F9" i="1" l="1"/>
  <c r="F10" i="1" s="1"/>
</calcChain>
</file>

<file path=xl/comments1.xml><?xml version="1.0" encoding="utf-8"?>
<comments xmlns="http://schemas.openxmlformats.org/spreadsheetml/2006/main">
  <authors>
    <author>Autor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Acresc Custo = DIFAL + DIFERENÇA ICMS = 5,3786 +  2,19441 = 7,5730
DIFERENÇA ICMS = ICMS NOVO - ICMS ANTIGO  =  12,9087 -10,7142 = 2,1944
ICMS NOVO = BASE PARTILHA * ALIQ ICMS/100 = 107,5731*0,12 = 12,9087
ICMS ANTIGO = PSI/(1 + ALIQ ICMS/100) * ALIQ ICMS/100 = 10,7142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 a redução for igual a zero ela deve ser igualada a 100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Acresc Custo = DIFAL + DIFERENÇA ICMS = 5,3786 +  2,19441 = 7,5730
DIFERENÇA ICMS = ICMS NOVO - ICMS ANTIGO  =  12,9087 -10,7142 = 2,1944
ICMS NOVO = BASE PARTILHA * ALIQ ICMS/100 = 107,5731*0,12 = 12,9087
ICMS ANTIGO = PSI/(1 + ALIQ ICMS/100) * ALIQ ICMS/100 = 10,7142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 a redução for igual a zero ela deve ser igualada a 100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Acresc Custo = DIFAL + DIFERENÇA ICMS = 5,3786 +  2,19441 = 7,5730
DIFERENÇA ICMS = ICMS NOVO - ICMS ANTIGO  =  12,9087 -10,7142 = 2,1944
ICMS NOVO = BASE PARTILHA * ALIQ ICMS/100 = 107,5731*0,12 = 12,9087
ICMS ANTIGO = PSI/(1 + ALIQ ICMS/100) * ALIQ ICMS/100 = 10,7142</t>
        </r>
      </text>
    </comment>
  </commentList>
</comments>
</file>

<file path=xl/sharedStrings.xml><?xml version="1.0" encoding="utf-8"?>
<sst xmlns="http://schemas.openxmlformats.org/spreadsheetml/2006/main" count="105" uniqueCount="38">
  <si>
    <t>PSI</t>
  </si>
  <si>
    <t>ALIQ ORI</t>
  </si>
  <si>
    <t>ALIQ DEST</t>
  </si>
  <si>
    <t>PVENDA</t>
  </si>
  <si>
    <t>VLBASEPARTDEST </t>
  </si>
  <si>
    <t>VLPRODUTO / (1 + ALIQINTERESTADUAL / 100) / ((100 - ALIQINTERNADEST - ALIQFCP) / 100)</t>
  </si>
  <si>
    <t xml:space="preserve">VLICMSINTERESTADUAL </t>
  </si>
  <si>
    <t xml:space="preserve">PERCBASERED </t>
  </si>
  <si>
    <t xml:space="preserve"> VLBASEPARTDEST * PERCBASERED / 100</t>
  </si>
  <si>
    <t>VLBASEPARTDEST * ALIQINTERESTADUAL / 100;</t>
  </si>
  <si>
    <t xml:space="preserve">VLFCPPART </t>
  </si>
  <si>
    <t xml:space="preserve"> VLBASEPARTDEST * ALIQFCP / 100;</t>
  </si>
  <si>
    <t xml:space="preserve">VLICMSUFDESTINO </t>
  </si>
  <si>
    <t>VLBASEPARTDEST * ALIQINTERNADEST / 100</t>
  </si>
  <si>
    <t xml:space="preserve">PERCPROVPART </t>
  </si>
  <si>
    <t xml:space="preserve">VLICMSDIFALIQ </t>
  </si>
  <si>
    <t>VLICMSUFDESTINO - VLICMSINTERESTADUAL</t>
  </si>
  <si>
    <t xml:space="preserve">VLICMSPARTDEST </t>
  </si>
  <si>
    <t xml:space="preserve">VLICMSPARTREM </t>
  </si>
  <si>
    <t>VLICMSDIFALIQ - VLICMSPARTDEST</t>
  </si>
  <si>
    <t xml:space="preserve">VLICMSPART </t>
  </si>
  <si>
    <t>VLBASEPARTDEST - VLPRODUTO</t>
  </si>
  <si>
    <t>VLPRODUTO</t>
  </si>
  <si>
    <t>VLICMSDIFALIQ * PERCPROVPART / 100;</t>
  </si>
  <si>
    <t>ALIQ FCP DESTINO</t>
  </si>
  <si>
    <t>%RED BASE ORIGEM</t>
  </si>
  <si>
    <t>%Redução Destino</t>
  </si>
  <si>
    <t>VLBASEPARTDESTRED</t>
  </si>
  <si>
    <t>BASE ORIGEM* REDUCAO DO DESTINO/100</t>
  </si>
  <si>
    <t xml:space="preserve"> VLBASEPARTDESTRED * ALIQFCP / 100;</t>
  </si>
  <si>
    <t>VLBASEPARTDESTRED * ALIQINTERNADEST / 100</t>
  </si>
  <si>
    <t>VLPRODUTO / ((100 - ALIQINTERNADEST - ALIQFCP) / 100)</t>
  </si>
  <si>
    <t>VLICMSINTERESTADUAL (Orig)</t>
  </si>
  <si>
    <t>VLICMSINTERESTADUAL (orig)</t>
  </si>
  <si>
    <t>Parametro 3766 = S</t>
  </si>
  <si>
    <t>Parametro 3766 = N</t>
  </si>
  <si>
    <t>CONSUMIDOR FINAL CONTRIBUINTE</t>
  </si>
  <si>
    <t>CONSUMIDOR FINAL  NÂO CONTRIBUINTE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</si>
</sst>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0" fillId="0" borderId="5" xfId="0" applyBorder="1" applyAlignment="1">
      <alignment wrapText="1"/>
    </xf>
    <xf numFmtId="0" fontId="0" fillId="0" borderId="7" xfId="0" applyBorder="1"/>
    <xf numFmtId="0" fontId="1" fillId="0" borderId="2" xfId="0" applyFont="1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8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0" xfId="0" applyFill="1"/>
    <xf numFmtId="0" fontId="1" fillId="0" borderId="11" xfId="0" applyFont="1" applyBorder="1"/>
    <xf numFmtId="0" fontId="1" fillId="0" borderId="1" xfId="0" applyFont="1" applyBorder="1"/>
    <xf numFmtId="0" fontId="5" fillId="0" borderId="9" xfId="0" applyFont="1" applyFill="1" applyBorder="1"/>
    <xf numFmtId="0" fontId="6" fillId="0" borderId="9" xfId="0" applyFont="1" applyBorder="1"/>
    <xf numFmtId="0" fontId="0" fillId="0" borderId="9" xfId="0" applyFill="1" applyBorder="1"/>
    <xf numFmtId="0" fontId="6" fillId="0" borderId="8" xfId="0" applyFont="1" applyBorder="1"/>
    <xf numFmtId="0" fontId="0" fillId="3" borderId="0" xfId="0" applyFill="1" applyBorder="1" applyAlignment="1">
      <alignment horizontal="center"/>
    </xf>
    <xf numFmtId="0" fontId="2" fillId="0" borderId="8" xfId="0" applyFont="1" applyBorder="1"/>
    <xf numFmtId="0" fontId="0" fillId="0" borderId="9" xfId="0" applyFont="1" applyBorder="1"/>
    <xf numFmtId="0" fontId="0" fillId="3" borderId="9" xfId="0" applyFont="1" applyFill="1" applyBorder="1"/>
    <xf numFmtId="0" fontId="0" fillId="0" borderId="10" xfId="0" applyFont="1" applyBorder="1"/>
    <xf numFmtId="0" fontId="8" fillId="0" borderId="9" xfId="0" applyFont="1" applyBorder="1"/>
    <xf numFmtId="0" fontId="7" fillId="0" borderId="9" xfId="0" applyFont="1" applyBorder="1"/>
    <xf numFmtId="0" fontId="0" fillId="0" borderId="8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tabSelected="1" topLeftCell="A13" zoomScale="90" zoomScaleNormal="90" workbookViewId="0">
      <selection activeCell="E16" sqref="E16"/>
    </sheetView>
  </sheetViews>
  <sheetFormatPr defaultRowHeight="15" x14ac:dyDescent="0.25"/>
  <cols>
    <col min="1" max="1" width="18.85546875" customWidth="1"/>
    <col min="3" max="3" width="1.7109375" customWidth="1"/>
    <col min="4" max="4" width="2.140625" customWidth="1"/>
    <col min="5" max="5" width="30.140625" customWidth="1"/>
    <col min="6" max="6" width="30.5703125" customWidth="1"/>
    <col min="7" max="7" width="55.5703125" customWidth="1"/>
  </cols>
  <sheetData>
    <row r="1" spans="1:7" ht="15.75" thickBot="1" x14ac:dyDescent="0.3">
      <c r="E1" s="7" t="s">
        <v>34</v>
      </c>
      <c r="F1" s="1"/>
      <c r="G1" s="2"/>
    </row>
    <row r="2" spans="1:7" x14ac:dyDescent="0.25">
      <c r="A2" s="12" t="s">
        <v>0</v>
      </c>
      <c r="B2" s="13">
        <v>2500</v>
      </c>
      <c r="E2" s="24" t="s">
        <v>4</v>
      </c>
      <c r="F2" s="8">
        <f>B2/(1+B3/100)/((100-B4-B5)/100)</f>
        <v>2689.3287435456109</v>
      </c>
      <c r="G2" s="3" t="s">
        <v>5</v>
      </c>
    </row>
    <row r="3" spans="1:7" x14ac:dyDescent="0.25">
      <c r="A3" s="10" t="s">
        <v>1</v>
      </c>
      <c r="B3" s="14">
        <v>12</v>
      </c>
      <c r="E3" s="25" t="s">
        <v>7</v>
      </c>
      <c r="F3" s="8">
        <f>F2*B6/100</f>
        <v>2689.3287435456109</v>
      </c>
      <c r="G3" s="3" t="s">
        <v>8</v>
      </c>
    </row>
    <row r="4" spans="1:7" x14ac:dyDescent="0.25">
      <c r="A4" s="10" t="s">
        <v>2</v>
      </c>
      <c r="B4" s="14">
        <v>17</v>
      </c>
      <c r="E4" s="25" t="s">
        <v>33</v>
      </c>
      <c r="F4" s="8">
        <f>F3*B3/100</f>
        <v>322.71944922547328</v>
      </c>
      <c r="G4" s="4" t="s">
        <v>9</v>
      </c>
    </row>
    <row r="5" spans="1:7" x14ac:dyDescent="0.25">
      <c r="A5" s="10" t="s">
        <v>24</v>
      </c>
      <c r="B5" s="14">
        <v>0</v>
      </c>
      <c r="E5" s="25" t="s">
        <v>10</v>
      </c>
      <c r="F5" s="8">
        <f>F3*B5/100</f>
        <v>0</v>
      </c>
      <c r="G5" s="3" t="s">
        <v>11</v>
      </c>
    </row>
    <row r="6" spans="1:7" x14ac:dyDescent="0.25">
      <c r="A6" s="10" t="s">
        <v>25</v>
      </c>
      <c r="B6" s="14">
        <v>100</v>
      </c>
      <c r="E6" s="25" t="s">
        <v>12</v>
      </c>
      <c r="F6" s="8">
        <f>F3*B4/100</f>
        <v>457.18588640275379</v>
      </c>
      <c r="G6" s="3" t="s">
        <v>13</v>
      </c>
    </row>
    <row r="7" spans="1:7" ht="15.75" thickBot="1" x14ac:dyDescent="0.3">
      <c r="A7" s="11" t="s">
        <v>3</v>
      </c>
      <c r="B7" s="15">
        <f>B2+F11</f>
        <v>2689.3287435456109</v>
      </c>
      <c r="E7" s="25" t="s">
        <v>14</v>
      </c>
      <c r="F7" s="8">
        <v>80</v>
      </c>
      <c r="G7" s="3"/>
    </row>
    <row r="8" spans="1:7" x14ac:dyDescent="0.25">
      <c r="E8" s="26" t="s">
        <v>15</v>
      </c>
      <c r="F8" s="8">
        <f>F6-F4</f>
        <v>134.46643717728051</v>
      </c>
      <c r="G8" s="3" t="s">
        <v>16</v>
      </c>
    </row>
    <row r="9" spans="1:7" x14ac:dyDescent="0.25">
      <c r="E9" s="25" t="s">
        <v>17</v>
      </c>
      <c r="F9" s="8">
        <f>F8*F7/100</f>
        <v>107.57314974182442</v>
      </c>
      <c r="G9" s="5" t="s">
        <v>23</v>
      </c>
    </row>
    <row r="10" spans="1:7" x14ac:dyDescent="0.25">
      <c r="E10" s="25" t="s">
        <v>18</v>
      </c>
      <c r="F10" s="8">
        <f>F8-F9</f>
        <v>26.893287435456088</v>
      </c>
      <c r="G10" s="3" t="s">
        <v>19</v>
      </c>
    </row>
    <row r="11" spans="1:7" ht="15.75" thickBot="1" x14ac:dyDescent="0.3">
      <c r="E11" s="27" t="s">
        <v>20</v>
      </c>
      <c r="F11" s="9">
        <f>F2-B2</f>
        <v>189.32874354561091</v>
      </c>
      <c r="G11" s="6" t="s">
        <v>21</v>
      </c>
    </row>
    <row r="13" spans="1:7" s="16" customFormat="1" ht="9" customHeight="1" thickBot="1" x14ac:dyDescent="0.3"/>
    <row r="14" spans="1:7" ht="15.75" thickBot="1" x14ac:dyDescent="0.3">
      <c r="E14" s="7" t="s">
        <v>35</v>
      </c>
      <c r="F14" s="1"/>
      <c r="G14" s="2"/>
    </row>
    <row r="15" spans="1:7" x14ac:dyDescent="0.25">
      <c r="E15" s="24" t="s">
        <v>4</v>
      </c>
      <c r="F15" s="8">
        <f>B2</f>
        <v>2500</v>
      </c>
      <c r="G15" s="3" t="s">
        <v>22</v>
      </c>
    </row>
    <row r="16" spans="1:7" x14ac:dyDescent="0.25">
      <c r="E16" s="25" t="s">
        <v>7</v>
      </c>
      <c r="F16" s="8">
        <f>F15*B6/100</f>
        <v>2500</v>
      </c>
      <c r="G16" s="3" t="s">
        <v>8</v>
      </c>
    </row>
    <row r="17" spans="1:7" x14ac:dyDescent="0.25">
      <c r="E17" s="25" t="s">
        <v>6</v>
      </c>
      <c r="F17" s="8">
        <f>F16*B3/100</f>
        <v>300</v>
      </c>
      <c r="G17" s="4" t="s">
        <v>9</v>
      </c>
    </row>
    <row r="18" spans="1:7" x14ac:dyDescent="0.25">
      <c r="E18" s="25" t="s">
        <v>10</v>
      </c>
      <c r="F18" s="8">
        <f>F16*B5/100</f>
        <v>0</v>
      </c>
      <c r="G18" s="3" t="s">
        <v>11</v>
      </c>
    </row>
    <row r="19" spans="1:7" x14ac:dyDescent="0.25">
      <c r="E19" s="25" t="s">
        <v>12</v>
      </c>
      <c r="F19" s="8">
        <f>F16*B4/100</f>
        <v>425</v>
      </c>
      <c r="G19" s="3" t="s">
        <v>13</v>
      </c>
    </row>
    <row r="20" spans="1:7" x14ac:dyDescent="0.25">
      <c r="E20" s="25" t="s">
        <v>14</v>
      </c>
      <c r="F20" s="8">
        <v>40</v>
      </c>
      <c r="G20" s="3"/>
    </row>
    <row r="21" spans="1:7" x14ac:dyDescent="0.25">
      <c r="E21" s="26" t="s">
        <v>15</v>
      </c>
      <c r="F21" s="23">
        <f>F19-F17</f>
        <v>125</v>
      </c>
      <c r="G21" s="3" t="s">
        <v>16</v>
      </c>
    </row>
    <row r="22" spans="1:7" ht="15.75" thickBot="1" x14ac:dyDescent="0.3">
      <c r="E22" s="25" t="s">
        <v>17</v>
      </c>
      <c r="F22" s="8">
        <f>F21*F20/100</f>
        <v>50</v>
      </c>
      <c r="G22" s="5" t="s">
        <v>23</v>
      </c>
    </row>
    <row r="23" spans="1:7" ht="15.75" thickBot="1" x14ac:dyDescent="0.3">
      <c r="A23" s="18" t="s">
        <v>3</v>
      </c>
      <c r="B23" s="17">
        <f>B2+F24</f>
        <v>2500</v>
      </c>
      <c r="E23" s="25" t="s">
        <v>18</v>
      </c>
      <c r="F23" s="8">
        <f>F21-F22</f>
        <v>75</v>
      </c>
      <c r="G23" s="3" t="s">
        <v>19</v>
      </c>
    </row>
    <row r="24" spans="1:7" ht="15.75" thickBot="1" x14ac:dyDescent="0.3">
      <c r="E24" s="27" t="s">
        <v>20</v>
      </c>
      <c r="F24" s="9">
        <v>0</v>
      </c>
      <c r="G24" s="6" t="s">
        <v>21</v>
      </c>
    </row>
  </sheetData>
  <pageMargins left="0.511811024" right="0.511811024" top="0.78740157499999996" bottom="0.78740157499999996" header="0.31496062000000002" footer="0.31496062000000002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4"/>
  <sheetViews>
    <sheetView workbookViewId="0">
      <selection activeCell="C8" sqref="C8"/>
    </sheetView>
  </sheetViews>
  <sheetFormatPr defaultRowHeight="15" x14ac:dyDescent="0.25"/>
  <cols>
    <col min="1" max="1" width="19" bestFit="1" customWidth="1"/>
    <col min="5" max="5" width="28" customWidth="1"/>
    <col min="6" max="6" width="16" customWidth="1"/>
    <col min="7" max="7" width="82.42578125" bestFit="1" customWidth="1"/>
  </cols>
  <sheetData>
    <row r="1" spans="1:7" ht="15.75" thickBot="1" x14ac:dyDescent="0.3">
      <c r="A1" t="s">
        <v>36</v>
      </c>
    </row>
    <row r="2" spans="1:7" x14ac:dyDescent="0.25">
      <c r="A2" s="12" t="s">
        <v>0</v>
      </c>
      <c r="B2" s="30">
        <v>2500</v>
      </c>
      <c r="E2" s="24" t="s">
        <v>4</v>
      </c>
      <c r="F2" s="8">
        <f>B2/(1+B4/100)/((100-B5-B6)/100)</f>
        <v>2689.3287435456109</v>
      </c>
      <c r="G2" s="3" t="s">
        <v>5</v>
      </c>
    </row>
    <row r="3" spans="1:7" x14ac:dyDescent="0.25">
      <c r="A3" s="10"/>
      <c r="B3" s="25"/>
      <c r="E3" s="28" t="s">
        <v>27</v>
      </c>
      <c r="F3" s="8">
        <f>F2*B9/100</f>
        <v>2689.3287435456109</v>
      </c>
      <c r="G3" s="3" t="s">
        <v>28</v>
      </c>
    </row>
    <row r="4" spans="1:7" x14ac:dyDescent="0.25">
      <c r="A4" s="10" t="s">
        <v>1</v>
      </c>
      <c r="B4" s="25">
        <v>12</v>
      </c>
      <c r="E4" s="25" t="s">
        <v>7</v>
      </c>
      <c r="F4" s="8">
        <f>F2*B7/100</f>
        <v>2689.3287435456109</v>
      </c>
      <c r="G4" s="3" t="s">
        <v>8</v>
      </c>
    </row>
    <row r="5" spans="1:7" x14ac:dyDescent="0.25">
      <c r="A5" s="10" t="s">
        <v>2</v>
      </c>
      <c r="B5" s="25">
        <v>17</v>
      </c>
      <c r="E5" s="25" t="s">
        <v>33</v>
      </c>
      <c r="F5" s="8">
        <f>F4*B4/100</f>
        <v>322.71944922547328</v>
      </c>
      <c r="G5" s="4" t="s">
        <v>9</v>
      </c>
    </row>
    <row r="6" spans="1:7" x14ac:dyDescent="0.25">
      <c r="A6" s="10" t="s">
        <v>24</v>
      </c>
      <c r="B6" s="25">
        <v>0</v>
      </c>
      <c r="E6" s="29" t="s">
        <v>10</v>
      </c>
      <c r="F6" s="8">
        <f>F3*B6/100</f>
        <v>0</v>
      </c>
      <c r="G6" s="3" t="s">
        <v>29</v>
      </c>
    </row>
    <row r="7" spans="1:7" x14ac:dyDescent="0.25">
      <c r="A7" s="10" t="s">
        <v>25</v>
      </c>
      <c r="B7" s="25">
        <v>100</v>
      </c>
      <c r="E7" s="29" t="s">
        <v>12</v>
      </c>
      <c r="F7" s="8">
        <f>F3*B5/100</f>
        <v>457.18588640275379</v>
      </c>
      <c r="G7" s="3" t="s">
        <v>30</v>
      </c>
    </row>
    <row r="8" spans="1:7" ht="15.75" thickBot="1" x14ac:dyDescent="0.3">
      <c r="A8" s="11" t="s">
        <v>3</v>
      </c>
      <c r="B8" s="27">
        <f>B2+F12</f>
        <v>2689.3287435456109</v>
      </c>
      <c r="E8" s="25" t="s">
        <v>14</v>
      </c>
      <c r="F8" s="8">
        <v>80</v>
      </c>
      <c r="G8" s="3"/>
    </row>
    <row r="9" spans="1:7" x14ac:dyDescent="0.25">
      <c r="A9" s="19" t="s">
        <v>26</v>
      </c>
      <c r="B9" s="21">
        <v>100</v>
      </c>
      <c r="E9" s="26" t="s">
        <v>15</v>
      </c>
      <c r="F9" s="8">
        <f>F7-F5</f>
        <v>134.46643717728051</v>
      </c>
      <c r="G9" s="3" t="s">
        <v>16</v>
      </c>
    </row>
    <row r="10" spans="1:7" x14ac:dyDescent="0.25">
      <c r="E10" s="25" t="s">
        <v>17</v>
      </c>
      <c r="F10" s="8">
        <f>F9*F8/100</f>
        <v>107.57314974182442</v>
      </c>
      <c r="G10" s="5" t="s">
        <v>23</v>
      </c>
    </row>
    <row r="11" spans="1:7" x14ac:dyDescent="0.25">
      <c r="E11" s="25" t="s">
        <v>18</v>
      </c>
      <c r="F11" s="8">
        <f>F9-F10</f>
        <v>26.893287435456088</v>
      </c>
      <c r="G11" s="3" t="s">
        <v>19</v>
      </c>
    </row>
    <row r="12" spans="1:7" ht="15.75" thickBot="1" x14ac:dyDescent="0.3">
      <c r="E12" s="27" t="s">
        <v>20</v>
      </c>
      <c r="F12" s="9">
        <f>F2-B2</f>
        <v>189.32874354561091</v>
      </c>
      <c r="G12" s="6" t="s">
        <v>21</v>
      </c>
    </row>
    <row r="14" spans="1:7" x14ac:dyDescent="0.25">
      <c r="A14" s="16"/>
      <c r="B14" s="16"/>
      <c r="C14" s="16"/>
      <c r="D14" s="16"/>
      <c r="E14" s="16"/>
      <c r="F14" s="16"/>
      <c r="G14" s="16"/>
    </row>
  </sheetData>
  <pageMargins left="0.511811024" right="0.511811024" top="0.78740157499999996" bottom="0.78740157499999996" header="0.31496062000000002" footer="0.31496062000000002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"/>
  <sheetViews>
    <sheetView workbookViewId="0"/>
  </sheetViews>
  <sheetFormatPr defaultRowHeight="15" x14ac:dyDescent="0.25"/>
  <cols>
    <col min="1" max="1" width="21.140625" customWidth="1"/>
    <col min="5" max="5" width="26" bestFit="1" customWidth="1"/>
    <col min="6" max="6" width="12" bestFit="1" customWidth="1"/>
    <col min="7" max="7" width="52.42578125" bestFit="1" customWidth="1"/>
  </cols>
  <sheetData>
    <row r="1" spans="1:7" ht="15.75" thickBot="1" x14ac:dyDescent="0.3">
      <c r="A1" t="s">
        <v>37</v>
      </c>
    </row>
    <row r="2" spans="1:7" x14ac:dyDescent="0.25">
      <c r="A2" s="12" t="s">
        <v>0</v>
      </c>
      <c r="B2" s="13">
        <v>2500</v>
      </c>
      <c r="E2" s="22" t="s">
        <v>4</v>
      </c>
      <c r="F2" s="8">
        <f>B2/((100-B5-B6)/100)</f>
        <v>3012.0481927710844</v>
      </c>
      <c r="G2" s="3" t="s">
        <v>31</v>
      </c>
    </row>
    <row r="3" spans="1:7" x14ac:dyDescent="0.25">
      <c r="A3" s="10"/>
      <c r="B3" s="14"/>
      <c r="E3" s="20" t="s">
        <v>27</v>
      </c>
      <c r="F3" s="8">
        <f>F2*B9/100</f>
        <v>3012.0481927710844</v>
      </c>
      <c r="G3" s="3" t="s">
        <v>28</v>
      </c>
    </row>
    <row r="4" spans="1:7" x14ac:dyDescent="0.25">
      <c r="A4" s="10" t="s">
        <v>1</v>
      </c>
      <c r="B4" s="14">
        <v>12</v>
      </c>
      <c r="E4" s="25" t="s">
        <v>7</v>
      </c>
      <c r="F4" s="8">
        <f>F2*B7/100</f>
        <v>3012.0481927710844</v>
      </c>
      <c r="G4" s="3" t="s">
        <v>8</v>
      </c>
    </row>
    <row r="5" spans="1:7" x14ac:dyDescent="0.25">
      <c r="A5" s="10" t="s">
        <v>2</v>
      </c>
      <c r="B5" s="14">
        <v>17</v>
      </c>
      <c r="E5" s="25" t="s">
        <v>32</v>
      </c>
      <c r="F5" s="8">
        <f>F4*B4/100</f>
        <v>361.4457831325301</v>
      </c>
      <c r="G5" s="4" t="s">
        <v>9</v>
      </c>
    </row>
    <row r="6" spans="1:7" x14ac:dyDescent="0.25">
      <c r="A6" s="10" t="s">
        <v>24</v>
      </c>
      <c r="B6" s="14">
        <v>0</v>
      </c>
      <c r="E6" s="29" t="s">
        <v>10</v>
      </c>
      <c r="F6" s="8">
        <f>F3*B6/100</f>
        <v>0</v>
      </c>
      <c r="G6" s="3" t="s">
        <v>29</v>
      </c>
    </row>
    <row r="7" spans="1:7" x14ac:dyDescent="0.25">
      <c r="A7" s="10" t="s">
        <v>25</v>
      </c>
      <c r="B7" s="14">
        <v>100</v>
      </c>
      <c r="E7" s="29" t="s">
        <v>12</v>
      </c>
      <c r="F7" s="8">
        <f>F3*B5/100</f>
        <v>512.04819277108436</v>
      </c>
      <c r="G7" s="3" t="s">
        <v>30</v>
      </c>
    </row>
    <row r="8" spans="1:7" ht="15.75" thickBot="1" x14ac:dyDescent="0.3">
      <c r="A8" s="11" t="s">
        <v>3</v>
      </c>
      <c r="B8" s="15">
        <f>B2+F12</f>
        <v>3012.0481927710844</v>
      </c>
      <c r="E8" s="25" t="s">
        <v>14</v>
      </c>
      <c r="F8" s="8">
        <v>80</v>
      </c>
      <c r="G8" s="3"/>
    </row>
    <row r="9" spans="1:7" x14ac:dyDescent="0.25">
      <c r="A9" s="19" t="s">
        <v>26</v>
      </c>
      <c r="B9" s="21">
        <v>100</v>
      </c>
      <c r="E9" s="26" t="s">
        <v>15</v>
      </c>
      <c r="F9" s="23">
        <f>F7-F5</f>
        <v>150.60240963855426</v>
      </c>
      <c r="G9" s="3" t="s">
        <v>16</v>
      </c>
    </row>
    <row r="10" spans="1:7" x14ac:dyDescent="0.25">
      <c r="E10" s="25" t="s">
        <v>17</v>
      </c>
      <c r="F10" s="8">
        <f>F9*F8/100</f>
        <v>120.48192771084341</v>
      </c>
      <c r="G10" s="5" t="s">
        <v>23</v>
      </c>
    </row>
    <row r="11" spans="1:7" x14ac:dyDescent="0.25">
      <c r="E11" s="25" t="s">
        <v>18</v>
      </c>
      <c r="F11" s="8">
        <f>F9-F10</f>
        <v>30.120481927710856</v>
      </c>
      <c r="G11" s="3" t="s">
        <v>19</v>
      </c>
    </row>
    <row r="12" spans="1:7" ht="15.75" thickBot="1" x14ac:dyDescent="0.3">
      <c r="E12" s="27" t="s">
        <v>20</v>
      </c>
      <c r="F12" s="9">
        <f>F2-B2</f>
        <v>512.04819277108436</v>
      </c>
      <c r="G12" s="6" t="s">
        <v>21</v>
      </c>
    </row>
  </sheetData>
  <pageMargins left="0.511811024" right="0.511811024" top="0.78740157499999996" bottom="0.78740157499999996" header="0.31496062000000002" footer="0.31496062000000002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SUTRI CONTRIBUINTE</vt:lpstr>
      <vt:lpstr>SUTRI NAO CONTRIBUINTE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2018-10-30T19:57:44Z</dcterms:modified>
</cp:coreProperties>
</file>