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ivaldo.silva\Desktop\"/>
    </mc:Choice>
  </mc:AlternateContent>
  <bookViews>
    <workbookView xWindow="0" yWindow="0" windowWidth="19200" windowHeight="115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 s="1"/>
  <c r="I4" i="1" s="1"/>
  <c r="G7" i="1"/>
  <c r="I7" i="1"/>
  <c r="G8" i="1"/>
  <c r="I8" i="1"/>
  <c r="G9" i="1"/>
  <c r="I9" i="1"/>
  <c r="G12" i="1"/>
  <c r="I12" i="1"/>
  <c r="J4" i="1" l="1"/>
  <c r="J7" i="1"/>
  <c r="L7" i="1" s="1"/>
  <c r="J8" i="1" s="1"/>
  <c r="L8" i="1" s="1"/>
  <c r="J12" i="1"/>
  <c r="M8" i="1" l="1"/>
  <c r="N8" i="1" s="1"/>
  <c r="J9" i="1"/>
  <c r="L9" i="1" s="1"/>
  <c r="J14" i="1" s="1"/>
  <c r="L14" i="1" s="1"/>
  <c r="I18" i="1"/>
  <c r="M7" i="1"/>
  <c r="N7" i="1"/>
  <c r="N12" i="1"/>
  <c r="L12" i="1"/>
  <c r="M24" i="1" s="1"/>
  <c r="M12" i="1"/>
  <c r="K4" i="1"/>
  <c r="L24" i="1" l="1"/>
  <c r="J19" i="1"/>
  <c r="M14" i="1" s="1"/>
  <c r="N14" i="1" s="1"/>
  <c r="M9" i="1"/>
  <c r="J18" i="1" s="1"/>
  <c r="J21" i="1" l="1"/>
  <c r="N9" i="1"/>
</calcChain>
</file>

<file path=xl/sharedStrings.xml><?xml version="1.0" encoding="utf-8"?>
<sst xmlns="http://schemas.openxmlformats.org/spreadsheetml/2006/main" count="24" uniqueCount="22">
  <si>
    <t>Total NF's</t>
  </si>
  <si>
    <t>Total Folhas</t>
  </si>
  <si>
    <t>Funrural Folha</t>
  </si>
  <si>
    <t>Funrural NF</t>
  </si>
  <si>
    <t>Abr</t>
  </si>
  <si>
    <t>Por diferença</t>
  </si>
  <si>
    <t>Folha de Pagamento Final</t>
  </si>
  <si>
    <t>Nota Fiscal Complementar</t>
  </si>
  <si>
    <t>Acerto 
Final</t>
  </si>
  <si>
    <t>Mar</t>
  </si>
  <si>
    <t>Fev</t>
  </si>
  <si>
    <t>Jan</t>
  </si>
  <si>
    <t>Acerto 
Anual</t>
  </si>
  <si>
    <t>Liquido</t>
  </si>
  <si>
    <t>Fator</t>
  </si>
  <si>
    <t>Folhas de Pagamento</t>
  </si>
  <si>
    <t>Bruto</t>
  </si>
  <si>
    <t>Ton</t>
  </si>
  <si>
    <t>Valor ATR</t>
  </si>
  <si>
    <t>ATR</t>
  </si>
  <si>
    <t>Cana</t>
  </si>
  <si>
    <t>Safra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</si>
</sst>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4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2" borderId="0" xfId="0" applyNumberFormat="1" applyFill="1"/>
    <xf numFmtId="44" fontId="0" fillId="3" borderId="0" xfId="0" applyNumberFormat="1" applyFill="1"/>
    <xf numFmtId="44" fontId="0" fillId="0" borderId="0" xfId="0" applyNumberFormat="1"/>
    <xf numFmtId="44" fontId="2" fillId="0" borderId="0" xfId="0" applyNumberFormat="1" applyFont="1"/>
    <xf numFmtId="0" fontId="0" fillId="4" borderId="0" xfId="0" applyFill="1" applyAlignment="1">
      <alignment horizontal="center" vertical="center" wrapText="1"/>
    </xf>
    <xf numFmtId="44" fontId="3" fillId="0" borderId="0" xfId="0" applyNumberFormat="1" applyFont="1"/>
    <xf numFmtId="44" fontId="0" fillId="0" borderId="0" xfId="1" applyFont="1"/>
    <xf numFmtId="44" fontId="0" fillId="0" borderId="0" xfId="0" applyNumberFormat="1" applyBorder="1"/>
    <xf numFmtId="44" fontId="3" fillId="0" borderId="0" xfId="0" applyNumberFormat="1" applyFont="1" applyBorder="1"/>
    <xf numFmtId="0" fontId="0" fillId="0" borderId="0" xfId="0" applyBorder="1"/>
    <xf numFmtId="44" fontId="0" fillId="0" borderId="0" xfId="1" applyFont="1" applyBorder="1"/>
    <xf numFmtId="0" fontId="0" fillId="0" borderId="0" xfId="0" applyBorder="1" applyAlignment="1">
      <alignment horizontal="center" vertical="center"/>
    </xf>
    <xf numFmtId="44" fontId="0" fillId="0" borderId="1" xfId="0" applyNumberFormat="1" applyBorder="1"/>
    <xf numFmtId="44" fontId="3" fillId="0" borderId="1" xfId="0" applyNumberFormat="1" applyFont="1" applyBorder="1"/>
    <xf numFmtId="0" fontId="0" fillId="0" borderId="1" xfId="0" applyBorder="1"/>
    <xf numFmtId="44" fontId="0" fillId="0" borderId="1" xfId="1" applyFont="1" applyBorder="1"/>
    <xf numFmtId="0" fontId="0" fillId="4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10" fontId="0" fillId="0" borderId="0" xfId="0" applyNumberFormat="1"/>
    <xf numFmtId="0" fontId="0" fillId="4" borderId="0" xfId="0" applyFill="1" applyAlignment="1">
      <alignment horizontal="center" vertical="center"/>
    </xf>
    <xf numFmtId="9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abSelected="1" workbookViewId="0">
      <selection activeCell="B19" sqref="B19"/>
    </sheetView>
  </sheetViews>
  <sheetFormatPr defaultRowHeight="12" x14ac:dyDescent="0.2"/>
  <cols>
    <col min="6" max="6" width="9.83203125" bestFit="1" customWidth="1"/>
    <col min="9" max="9" width="13.83203125" bestFit="1" customWidth="1"/>
    <col min="10" max="10" width="14.6640625" bestFit="1" customWidth="1"/>
    <col min="11" max="13" width="13.83203125" bestFit="1" customWidth="1"/>
    <col min="14" max="14" width="12.6640625" bestFit="1" customWidth="1"/>
  </cols>
  <sheetData>
    <row r="3" spans="2:14" x14ac:dyDescent="0.2">
      <c r="B3" s="21" t="s">
        <v>21</v>
      </c>
      <c r="D3" t="s">
        <v>20</v>
      </c>
      <c r="E3" t="s">
        <v>19</v>
      </c>
      <c r="F3" t="s">
        <v>18</v>
      </c>
      <c r="G3" t="s">
        <v>17</v>
      </c>
      <c r="H3" s="22">
        <v>0.8</v>
      </c>
      <c r="I3" t="s">
        <v>16</v>
      </c>
      <c r="J3" s="20">
        <v>2.3E-2</v>
      </c>
      <c r="K3" t="s">
        <v>13</v>
      </c>
    </row>
    <row r="4" spans="2:14" x14ac:dyDescent="0.2">
      <c r="B4" s="21"/>
      <c r="D4">
        <v>1800</v>
      </c>
      <c r="E4">
        <v>136.41999999999999</v>
      </c>
      <c r="F4">
        <v>0.56740000000000002</v>
      </c>
      <c r="G4">
        <f>ROUND(E4*F4,4)</f>
        <v>77.404700000000005</v>
      </c>
      <c r="H4">
        <f>ROUND(H3*G4,4)</f>
        <v>61.9238</v>
      </c>
      <c r="I4" s="7">
        <f>H4*D4</f>
        <v>111462.84</v>
      </c>
      <c r="J4" s="3">
        <f>I4*J3</f>
        <v>2563.6453200000001</v>
      </c>
      <c r="K4" s="3">
        <f>I4-J4</f>
        <v>108899.19468</v>
      </c>
    </row>
    <row r="6" spans="2:14" x14ac:dyDescent="0.2">
      <c r="D6" t="s">
        <v>15</v>
      </c>
      <c r="K6" t="s">
        <v>14</v>
      </c>
      <c r="M6" s="20">
        <v>2.3E-2</v>
      </c>
      <c r="N6" t="s">
        <v>13</v>
      </c>
    </row>
    <row r="7" spans="2:14" x14ac:dyDescent="0.2">
      <c r="B7" s="19" t="s">
        <v>12</v>
      </c>
      <c r="C7" s="10" t="s">
        <v>11</v>
      </c>
      <c r="D7" s="10"/>
      <c r="E7" s="10"/>
      <c r="F7" s="10">
        <v>0.57320000000000004</v>
      </c>
      <c r="G7" s="10">
        <f>ROUND($E$4*F7,4)</f>
        <v>78.195899999999995</v>
      </c>
      <c r="H7" s="10"/>
      <c r="I7" s="11">
        <f>G7*$D$4</f>
        <v>140752.62</v>
      </c>
      <c r="J7" s="8">
        <f>I7-I4</f>
        <v>29289.78</v>
      </c>
      <c r="K7" s="10">
        <v>4</v>
      </c>
      <c r="L7" s="8">
        <f>J7/K7</f>
        <v>7322.4449999999997</v>
      </c>
      <c r="M7" s="8">
        <f>L7*M6</f>
        <v>168.416235</v>
      </c>
      <c r="N7" s="8">
        <f>L7-M7</f>
        <v>7154.028765</v>
      </c>
    </row>
    <row r="8" spans="2:14" x14ac:dyDescent="0.2">
      <c r="B8" s="18"/>
      <c r="C8" s="10" t="s">
        <v>10</v>
      </c>
      <c r="D8" s="10"/>
      <c r="E8" s="10"/>
      <c r="F8" s="10">
        <v>0.57489999999999997</v>
      </c>
      <c r="G8" s="10">
        <f>ROUND($E$4*F8,4)</f>
        <v>78.427899999999994</v>
      </c>
      <c r="H8" s="10"/>
      <c r="I8" s="11">
        <f>G8*$D$4</f>
        <v>141170.22</v>
      </c>
      <c r="J8" s="8">
        <f>I8-I4-L7</f>
        <v>22384.935000000005</v>
      </c>
      <c r="K8" s="10">
        <v>3</v>
      </c>
      <c r="L8" s="8">
        <f>J8/K8</f>
        <v>7461.6450000000013</v>
      </c>
      <c r="M8" s="9">
        <f>L8*1.5%</f>
        <v>111.92467500000002</v>
      </c>
      <c r="N8" s="8">
        <f>L8-M8</f>
        <v>7349.7203250000011</v>
      </c>
    </row>
    <row r="9" spans="2:14" x14ac:dyDescent="0.2">
      <c r="B9" s="17"/>
      <c r="C9" s="15" t="s">
        <v>9</v>
      </c>
      <c r="D9" s="15"/>
      <c r="E9" s="15"/>
      <c r="F9" s="15">
        <v>0.57509999999999994</v>
      </c>
      <c r="G9" s="15">
        <f>ROUND($E$4*F9,4)</f>
        <v>78.455100000000002</v>
      </c>
      <c r="H9" s="15"/>
      <c r="I9" s="16">
        <f>G9*$D$4</f>
        <v>141219.18</v>
      </c>
      <c r="J9" s="13">
        <f>I9-I4-L7-L8</f>
        <v>14972.249999999996</v>
      </c>
      <c r="K9" s="15">
        <v>2</v>
      </c>
      <c r="L9" s="13">
        <f>J9/K9</f>
        <v>7486.1249999999982</v>
      </c>
      <c r="M9" s="14">
        <f>L9*1.5%</f>
        <v>112.29187499999996</v>
      </c>
      <c r="N9" s="13">
        <f>L9-M9</f>
        <v>7373.8331249999983</v>
      </c>
    </row>
    <row r="10" spans="2:14" x14ac:dyDescent="0.2">
      <c r="B10" s="12"/>
      <c r="C10" s="10"/>
      <c r="D10" s="10"/>
      <c r="E10" s="10"/>
      <c r="F10" s="10"/>
      <c r="G10" s="10"/>
      <c r="H10" s="10"/>
      <c r="I10" s="11"/>
      <c r="J10" s="8"/>
      <c r="K10" s="10"/>
      <c r="L10" s="8"/>
      <c r="M10" s="9"/>
      <c r="N10" s="8"/>
    </row>
    <row r="11" spans="2:14" x14ac:dyDescent="0.2">
      <c r="B11" s="5" t="s">
        <v>8</v>
      </c>
      <c r="D11" t="s">
        <v>7</v>
      </c>
    </row>
    <row r="12" spans="2:14" x14ac:dyDescent="0.2">
      <c r="B12" s="5"/>
      <c r="C12" t="s">
        <v>4</v>
      </c>
      <c r="F12">
        <v>0.57679999999999998</v>
      </c>
      <c r="G12">
        <f>ROUND($E$4*F12,4)</f>
        <v>78.687100000000001</v>
      </c>
      <c r="I12" s="7">
        <f>G12*$D$4</f>
        <v>141636.78</v>
      </c>
      <c r="J12" s="3">
        <f>I12-I4</f>
        <v>30173.940000000002</v>
      </c>
      <c r="K12">
        <v>1</v>
      </c>
      <c r="L12" s="3">
        <f>J12/K12</f>
        <v>30173.940000000002</v>
      </c>
      <c r="M12" s="6">
        <f>J12*1.5%</f>
        <v>452.60910000000001</v>
      </c>
      <c r="N12" s="3">
        <f>J12-M12</f>
        <v>29721.330900000001</v>
      </c>
    </row>
    <row r="13" spans="2:14" x14ac:dyDescent="0.2">
      <c r="B13" s="5"/>
      <c r="D13" t="s">
        <v>6</v>
      </c>
      <c r="M13" t="s">
        <v>5</v>
      </c>
    </row>
    <row r="14" spans="2:14" x14ac:dyDescent="0.2">
      <c r="B14" s="5"/>
      <c r="C14" t="s">
        <v>4</v>
      </c>
      <c r="J14" s="3">
        <f>I12-I4-L7-L8-L9</f>
        <v>7903.725000000004</v>
      </c>
      <c r="K14">
        <v>1</v>
      </c>
      <c r="L14" s="3">
        <f>J14/K14</f>
        <v>7903.725000000004</v>
      </c>
      <c r="M14" s="4">
        <f>J19</f>
        <v>59.976314999999886</v>
      </c>
      <c r="N14" s="3">
        <f>L14-M14</f>
        <v>7843.7486850000041</v>
      </c>
    </row>
    <row r="17" spans="9:13" x14ac:dyDescent="0.2">
      <c r="I17" t="s">
        <v>3</v>
      </c>
      <c r="J17" t="s">
        <v>2</v>
      </c>
    </row>
    <row r="18" spans="9:13" x14ac:dyDescent="0.2">
      <c r="I18" s="2">
        <f>J4+M12</f>
        <v>3016.2544200000002</v>
      </c>
      <c r="J18" s="3">
        <f>J4+M7+M8+M9</f>
        <v>2956.2781050000003</v>
      </c>
    </row>
    <row r="19" spans="9:13" x14ac:dyDescent="0.2">
      <c r="J19" s="3">
        <f>I18-J18</f>
        <v>59.976314999999886</v>
      </c>
    </row>
    <row r="21" spans="9:13" x14ac:dyDescent="0.2">
      <c r="J21" s="2">
        <f>J4+M7+M8+M9+M14</f>
        <v>3016.2544200000002</v>
      </c>
    </row>
    <row r="23" spans="9:13" x14ac:dyDescent="0.2">
      <c r="L23" t="s">
        <v>1</v>
      </c>
      <c r="M23" t="s">
        <v>0</v>
      </c>
    </row>
    <row r="24" spans="9:13" x14ac:dyDescent="0.2">
      <c r="L24" s="1">
        <f>I4+L7+L8+L9+L14</f>
        <v>141636.78</v>
      </c>
      <c r="M24" s="1">
        <f>I4+L12</f>
        <v>141636.78</v>
      </c>
    </row>
  </sheetData>
  <mergeCells count="3">
    <mergeCell ref="B7:B9"/>
    <mergeCell ref="B11:B14"/>
    <mergeCell ref="B3:B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Genivaldo Pedro da Silva</dc:creator>
  <cp:lastModifiedBy>Genivaldo Pedro da Silva</cp:lastModifiedBy>
  <dcterms:created xsi:type="dcterms:W3CDTF">2018-02-06T15:16:39Z</dcterms:created>
  <dcterms:modified xsi:type="dcterms:W3CDTF">2018-02-06T18:17:25Z</dcterms:modified>
</cp:coreProperties>
</file>