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ury.guimaraes\Desktop\Planilhas de Cálculos\teste DIFAL - VILA\"/>
    </mc:Choice>
  </mc:AlternateContent>
  <bookViews>
    <workbookView xWindow="0" yWindow="0" windowWidth="15924" windowHeight="7968" activeTab="1"/>
  </bookViews>
  <sheets>
    <sheet name="DIFAL por Dentro - Base Dupla" sheetId="1" r:id="rId1"/>
    <sheet name="DIFAL por Fora - Base Únic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D4" i="2"/>
  <c r="F5" i="2" l="1"/>
  <c r="B11" i="2"/>
  <c r="C6" i="2"/>
  <c r="C5" i="2"/>
  <c r="C4" i="2"/>
  <c r="B10" i="1"/>
  <c r="C6" i="1"/>
  <c r="C5" i="1"/>
  <c r="C4" i="1"/>
  <c r="B18" i="1" l="1"/>
  <c r="B22" i="1"/>
  <c r="B30" i="1"/>
  <c r="B23" i="2"/>
  <c r="B15" i="2"/>
  <c r="B31" i="2"/>
  <c r="D31" i="2" s="1"/>
  <c r="E31" i="2" s="1"/>
  <c r="B19" i="2"/>
  <c r="B14" i="1"/>
  <c r="B27" i="2" l="1"/>
  <c r="B26" i="1"/>
</calcChain>
</file>

<file path=xl/sharedStrings.xml><?xml version="1.0" encoding="utf-8"?>
<sst xmlns="http://schemas.openxmlformats.org/spreadsheetml/2006/main" count="40" uniqueCount="24">
  <si>
    <t>Difal por dentro base dupla - Portaria SUTRI</t>
  </si>
  <si>
    <t>Preço sem Imposto</t>
  </si>
  <si>
    <t>Aliq. Orig</t>
  </si>
  <si>
    <t>Aliq. Dest</t>
  </si>
  <si>
    <t>PREÇO DO PRODUTO NA NOTA FISCAL = VLPRODUTO/((100 - ALIQINTERNADEST - ALIQFCP)/100)</t>
  </si>
  <si>
    <t>Aliq FUNCEP</t>
  </si>
  <si>
    <t>VALOR DE ICMS UF REMETENTE = PREÇO DO PRODUTO NA NOTA FISCAL * ALIQINTERESTADUAL/ 100</t>
  </si>
  <si>
    <t>VALOR DE ICMS UF REMETENTE</t>
  </si>
  <si>
    <t>VALOR FUNCEP UF DESTINO = PREÇO DO PRODUTO NA NOTA FISCAL  * ALIQFCP / 100</t>
  </si>
  <si>
    <t>VALOR FUNCEP UF DESTINO</t>
  </si>
  <si>
    <t>VALOR DE ICMS UF DESTINO = PREÇO DO PRODUTO NA NOTA FISCAL * ALIQINTERNADEST / 100</t>
  </si>
  <si>
    <t>VALOR DE ICMS UF DESTINO</t>
  </si>
  <si>
    <t>VALOR DE ICMS PARTILHA = VALOR DE ICMS UF DESTINO – VALOR DE ICMS UF REMETENTE</t>
  </si>
  <si>
    <t>VALOR DE ICMS PARTILHA</t>
  </si>
  <si>
    <t>VALOR ACRÉSCIMO ICMS PARTILHA PREÇO = PREÇO DO PRODUTO NA NOTA FISCAL – PREÇO SEM IMPOSTO</t>
  </si>
  <si>
    <t>VALOR ACRÉSCIMO ICMS PARTILHA PREÇO</t>
  </si>
  <si>
    <t>Vlr</t>
  </si>
  <si>
    <t>%</t>
  </si>
  <si>
    <t>PREÇO DO PRODUTO NA NOTA FISCAL = VALOR DO PRODUTO / (1 + ALIQINTERESTADUAL / 100) / ((100 - ALIQINTERNA - ALIQFCP) / 100)</t>
  </si>
  <si>
    <t>PREÇO DO PRODUTO NA NOTA FISCAL</t>
  </si>
  <si>
    <t>VALOR DE ICMS UF REMETENTE = PREÇO DO PRODUTO NA NOTA FISCAL * ALIQINTERESTADUAL / 100</t>
  </si>
  <si>
    <t>VALOR FUNCEP UF DESTINO = PREÇO DO PRODUTO NA NOTA FISCAL * ALIQFCP / 100</t>
  </si>
  <si>
    <t>Difal por FORA - BASE ÚNICA</t>
  </si>
  <si>
    <t>Rotina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</si>
</sst>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" fontId="0" fillId="2" borderId="1" xfId="0" applyNumberForma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4" borderId="1" xfId="0" applyFon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0" xfId="0" applyNumberForma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0" fontId="2" fillId="0" borderId="1" xfId="0" applyFont="1" applyBorder="1"/>
    <xf numFmtId="164" fontId="0" fillId="4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3" sqref="B3"/>
    </sheetView>
  </sheetViews>
  <sheetFormatPr defaultRowHeight="14.4"/>
  <cols>
    <col min="1" max="1" width="102.21875" style="5" bestFit="1" customWidth="1"/>
    <col min="2" max="2" width="12" style="5" bestFit="1" customWidth="1"/>
    <col min="3" max="3" width="5.109375" style="5" bestFit="1" customWidth="1"/>
    <col min="4" max="4" width="12" style="5" bestFit="1" customWidth="1"/>
    <col min="5" max="16384" width="8.88671875" style="5"/>
  </cols>
  <sheetData>
    <row r="1" spans="1:4">
      <c r="A1" s="6" t="s">
        <v>0</v>
      </c>
      <c r="B1" s="11" t="s">
        <v>16</v>
      </c>
      <c r="C1" s="11" t="s">
        <v>17</v>
      </c>
    </row>
    <row r="2" spans="1:4">
      <c r="A2" s="4"/>
    </row>
    <row r="3" spans="1:4">
      <c r="A3" s="6" t="s">
        <v>1</v>
      </c>
      <c r="B3" s="2">
        <v>297.55220000000003</v>
      </c>
      <c r="C3" s="7"/>
      <c r="D3" s="8"/>
    </row>
    <row r="4" spans="1:4">
      <c r="A4" s="6" t="s">
        <v>2</v>
      </c>
      <c r="B4" s="2">
        <v>12</v>
      </c>
      <c r="C4" s="3">
        <f>B4/100</f>
        <v>0.12</v>
      </c>
      <c r="D4" s="8"/>
    </row>
    <row r="5" spans="1:4">
      <c r="A5" s="6" t="s">
        <v>3</v>
      </c>
      <c r="B5" s="2">
        <v>18</v>
      </c>
      <c r="C5" s="3">
        <f>B5/100</f>
        <v>0.18</v>
      </c>
      <c r="D5" s="8"/>
    </row>
    <row r="6" spans="1:4">
      <c r="A6" s="6" t="s">
        <v>5</v>
      </c>
      <c r="B6" s="2">
        <v>0</v>
      </c>
      <c r="C6" s="3">
        <f>B6/100</f>
        <v>0</v>
      </c>
      <c r="D6" s="8"/>
    </row>
    <row r="7" spans="1:4">
      <c r="B7" s="8"/>
      <c r="C7" s="8"/>
      <c r="D7" s="8"/>
    </row>
    <row r="8" spans="1:4">
      <c r="A8" s="9" t="s">
        <v>4</v>
      </c>
      <c r="B8" s="8" t="s">
        <v>23</v>
      </c>
      <c r="C8" s="8"/>
      <c r="D8" s="8"/>
    </row>
    <row r="9" spans="1:4">
      <c r="B9" s="8"/>
      <c r="C9" s="8"/>
      <c r="D9" s="8"/>
    </row>
    <row r="10" spans="1:4">
      <c r="A10" s="13" t="s">
        <v>19</v>
      </c>
      <c r="B10" s="12">
        <f>B3/((100-B5-B6)/100)</f>
        <v>362.86853658536592</v>
      </c>
      <c r="C10" s="8"/>
      <c r="D10" s="14"/>
    </row>
    <row r="11" spans="1:4">
      <c r="B11" s="8"/>
      <c r="C11" s="8"/>
      <c r="D11" s="14"/>
    </row>
    <row r="12" spans="1:4">
      <c r="A12" s="9" t="s">
        <v>6</v>
      </c>
      <c r="B12" s="8"/>
      <c r="C12" s="8"/>
      <c r="D12" s="14"/>
    </row>
    <row r="13" spans="1:4">
      <c r="B13" s="8"/>
      <c r="C13" s="8"/>
      <c r="D13" s="14"/>
    </row>
    <row r="14" spans="1:4">
      <c r="A14" s="10" t="s">
        <v>7</v>
      </c>
      <c r="B14" s="12">
        <f>B10*C4</f>
        <v>43.544224390243912</v>
      </c>
      <c r="C14" s="8"/>
      <c r="D14" s="14"/>
    </row>
    <row r="15" spans="1:4">
      <c r="B15" s="8"/>
      <c r="C15" s="8"/>
      <c r="D15" s="14"/>
    </row>
    <row r="16" spans="1:4">
      <c r="A16" s="9" t="s">
        <v>8</v>
      </c>
      <c r="B16" s="8"/>
      <c r="C16" s="8"/>
      <c r="D16" s="14"/>
    </row>
    <row r="17" spans="1:4">
      <c r="B17" s="8"/>
      <c r="C17" s="8"/>
      <c r="D17" s="14"/>
    </row>
    <row r="18" spans="1:4">
      <c r="A18" s="10" t="s">
        <v>9</v>
      </c>
      <c r="B18" s="12">
        <f>B10*C6</f>
        <v>0</v>
      </c>
      <c r="C18" s="8"/>
      <c r="D18" s="14"/>
    </row>
    <row r="19" spans="1:4">
      <c r="B19" s="8"/>
      <c r="C19" s="8"/>
      <c r="D19" s="14"/>
    </row>
    <row r="20" spans="1:4">
      <c r="A20" s="9" t="s">
        <v>10</v>
      </c>
      <c r="B20" s="8"/>
      <c r="C20" s="8"/>
      <c r="D20" s="14"/>
    </row>
    <row r="21" spans="1:4">
      <c r="B21" s="8"/>
      <c r="C21" s="8"/>
      <c r="D21" s="14"/>
    </row>
    <row r="22" spans="1:4">
      <c r="A22" s="10" t="s">
        <v>11</v>
      </c>
      <c r="B22" s="12">
        <f>B10*C5</f>
        <v>65.31633658536586</v>
      </c>
      <c r="C22" s="8"/>
      <c r="D22" s="14"/>
    </row>
    <row r="23" spans="1:4">
      <c r="B23" s="8"/>
      <c r="C23" s="8"/>
      <c r="D23" s="14"/>
    </row>
    <row r="24" spans="1:4">
      <c r="A24" s="9" t="s">
        <v>12</v>
      </c>
      <c r="B24" s="8"/>
      <c r="C24" s="8"/>
      <c r="D24" s="14"/>
    </row>
    <row r="25" spans="1:4">
      <c r="B25" s="8"/>
      <c r="C25" s="8"/>
      <c r="D25" s="14"/>
    </row>
    <row r="26" spans="1:4">
      <c r="A26" s="10" t="s">
        <v>13</v>
      </c>
      <c r="B26" s="12">
        <f>B22-B14</f>
        <v>21.772112195121949</v>
      </c>
      <c r="C26" s="8"/>
      <c r="D26" s="14"/>
    </row>
    <row r="27" spans="1:4">
      <c r="B27" s="8"/>
      <c r="C27" s="8"/>
      <c r="D27" s="14"/>
    </row>
    <row r="28" spans="1:4">
      <c r="A28" s="9" t="s">
        <v>14</v>
      </c>
      <c r="B28" s="8"/>
      <c r="C28" s="8"/>
      <c r="D28" s="14"/>
    </row>
    <row r="29" spans="1:4">
      <c r="B29" s="8"/>
      <c r="C29" s="8"/>
      <c r="D29" s="14"/>
    </row>
    <row r="30" spans="1:4">
      <c r="A30" s="10" t="s">
        <v>15</v>
      </c>
      <c r="B30" s="12">
        <f>B10-B3</f>
        <v>65.316336585365889</v>
      </c>
      <c r="C30" s="8"/>
      <c r="D30" s="1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5" zoomScaleNormal="85" workbookViewId="0">
      <selection activeCell="B3" sqref="B3"/>
    </sheetView>
  </sheetViews>
  <sheetFormatPr defaultRowHeight="14.4"/>
  <cols>
    <col min="1" max="1" width="102.21875" style="5" bestFit="1" customWidth="1"/>
    <col min="2" max="2" width="12.44140625" style="5" bestFit="1" customWidth="1"/>
    <col min="3" max="3" width="5.109375" style="5" bestFit="1" customWidth="1"/>
    <col min="4" max="4" width="9.77734375" style="5" bestFit="1" customWidth="1"/>
    <col min="5" max="10" width="8.88671875" style="5"/>
    <col min="11" max="11" width="10.77734375" style="5" bestFit="1" customWidth="1"/>
    <col min="12" max="16384" width="8.88671875" style="5"/>
  </cols>
  <sheetData>
    <row r="1" spans="1:11">
      <c r="A1" s="6" t="s">
        <v>22</v>
      </c>
      <c r="B1" s="11" t="s">
        <v>16</v>
      </c>
      <c r="C1" s="11" t="s">
        <v>17</v>
      </c>
    </row>
    <row r="2" spans="1:11">
      <c r="A2" s="4"/>
    </row>
    <row r="3" spans="1:11">
      <c r="A3" s="6" t="s">
        <v>1</v>
      </c>
      <c r="B3" s="2">
        <v>214.07</v>
      </c>
      <c r="C3" s="7"/>
      <c r="D3" s="8"/>
    </row>
    <row r="4" spans="1:11">
      <c r="A4" s="6" t="s">
        <v>2</v>
      </c>
      <c r="B4" s="2">
        <v>4</v>
      </c>
      <c r="C4" s="3">
        <f>B4/100</f>
        <v>0.04</v>
      </c>
      <c r="D4" s="8">
        <f>B3*B4%</f>
        <v>8.5627999999999993</v>
      </c>
    </row>
    <row r="5" spans="1:11">
      <c r="A5" s="6" t="s">
        <v>3</v>
      </c>
      <c r="B5" s="2">
        <v>17</v>
      </c>
      <c r="C5" s="3">
        <f>B5/100</f>
        <v>0.17</v>
      </c>
      <c r="D5" s="8">
        <f>B3*B5%</f>
        <v>36.3919</v>
      </c>
      <c r="F5" s="8">
        <f>D5-D4</f>
        <v>27.8291</v>
      </c>
    </row>
    <row r="6" spans="1:11">
      <c r="A6" s="6" t="s">
        <v>5</v>
      </c>
      <c r="B6" s="2">
        <v>0</v>
      </c>
      <c r="C6" s="3">
        <f>B6/100</f>
        <v>0</v>
      </c>
      <c r="D6" s="8"/>
    </row>
    <row r="7" spans="1:11">
      <c r="B7" s="8"/>
      <c r="C7" s="8"/>
      <c r="D7" s="8"/>
      <c r="J7" s="5">
        <v>13902</v>
      </c>
    </row>
    <row r="8" spans="1:11">
      <c r="A8" s="1" t="s">
        <v>18</v>
      </c>
      <c r="B8" s="8"/>
      <c r="C8" s="8"/>
      <c r="D8" s="8"/>
    </row>
    <row r="9" spans="1:11">
      <c r="B9" s="8"/>
      <c r="C9" s="8"/>
      <c r="D9" s="8"/>
    </row>
    <row r="10" spans="1:11">
      <c r="B10" s="8" t="s">
        <v>23</v>
      </c>
      <c r="C10" s="8"/>
      <c r="D10" s="8"/>
    </row>
    <row r="11" spans="1:11">
      <c r="A11" s="13" t="s">
        <v>19</v>
      </c>
      <c r="B11" s="12">
        <f>B3/(1+B4/100)/((100-B5-B6)/100)</f>
        <v>247.99582947173309</v>
      </c>
      <c r="C11" s="8"/>
      <c r="D11" s="8"/>
      <c r="K11" s="14"/>
    </row>
    <row r="12" spans="1:11">
      <c r="B12" s="8"/>
      <c r="C12" s="8"/>
      <c r="D12" s="8"/>
    </row>
    <row r="13" spans="1:11">
      <c r="A13" s="1" t="s">
        <v>20</v>
      </c>
      <c r="B13" s="8"/>
      <c r="C13" s="8"/>
      <c r="D13" s="8"/>
    </row>
    <row r="14" spans="1:11">
      <c r="B14" s="8"/>
      <c r="C14" s="8"/>
      <c r="D14" s="8"/>
    </row>
    <row r="15" spans="1:11">
      <c r="A15" s="10" t="s">
        <v>7</v>
      </c>
      <c r="B15" s="12">
        <f>B11*C4</f>
        <v>9.9198331788693235</v>
      </c>
      <c r="C15" s="8"/>
      <c r="D15" s="8"/>
    </row>
    <row r="16" spans="1:11">
      <c r="B16" s="8"/>
      <c r="C16" s="8"/>
      <c r="D16" s="8"/>
    </row>
    <row r="17" spans="1:8">
      <c r="A17" s="1" t="s">
        <v>21</v>
      </c>
      <c r="B17" s="8"/>
      <c r="C17" s="8"/>
      <c r="D17" s="8"/>
    </row>
    <row r="18" spans="1:8">
      <c r="B18" s="8"/>
      <c r="C18" s="8"/>
      <c r="D18" s="8"/>
    </row>
    <row r="19" spans="1:8">
      <c r="A19" s="10" t="s">
        <v>9</v>
      </c>
      <c r="B19" s="12">
        <f>B11*C6</f>
        <v>0</v>
      </c>
      <c r="C19" s="8"/>
      <c r="D19" s="8"/>
    </row>
    <row r="20" spans="1:8">
      <c r="B20" s="8"/>
      <c r="C20" s="8"/>
      <c r="D20" s="8"/>
    </row>
    <row r="21" spans="1:8">
      <c r="A21" s="1" t="s">
        <v>10</v>
      </c>
      <c r="B21" s="8"/>
      <c r="C21" s="8"/>
      <c r="D21" s="8"/>
    </row>
    <row r="22" spans="1:8">
      <c r="B22" s="8"/>
      <c r="C22" s="8"/>
      <c r="D22" s="8"/>
    </row>
    <row r="23" spans="1:8">
      <c r="A23" s="10" t="s">
        <v>11</v>
      </c>
      <c r="B23" s="12">
        <f>B11*C5</f>
        <v>42.159291010194629</v>
      </c>
      <c r="C23" s="8"/>
      <c r="D23" s="8"/>
      <c r="G23" s="8"/>
    </row>
    <row r="24" spans="1:8">
      <c r="B24" s="8"/>
      <c r="C24" s="8"/>
      <c r="D24" s="8"/>
    </row>
    <row r="25" spans="1:8">
      <c r="A25" s="1" t="s">
        <v>12</v>
      </c>
      <c r="B25" s="8"/>
      <c r="C25" s="8"/>
      <c r="D25" s="8"/>
    </row>
    <row r="26" spans="1:8">
      <c r="B26" s="8"/>
      <c r="C26" s="8"/>
      <c r="D26" s="8"/>
    </row>
    <row r="27" spans="1:8">
      <c r="A27" s="10" t="s">
        <v>13</v>
      </c>
      <c r="B27" s="12">
        <f>B23-B15</f>
        <v>32.239457831325304</v>
      </c>
      <c r="C27" s="8"/>
      <c r="D27" s="8"/>
      <c r="F27" s="14"/>
    </row>
    <row r="28" spans="1:8">
      <c r="B28" s="8"/>
      <c r="C28" s="8"/>
      <c r="D28" s="8"/>
    </row>
    <row r="29" spans="1:8">
      <c r="A29" s="1" t="s">
        <v>14</v>
      </c>
      <c r="B29" s="8"/>
      <c r="C29" s="8"/>
      <c r="D29" s="8"/>
    </row>
    <row r="30" spans="1:8">
      <c r="B30" s="8"/>
      <c r="C30" s="8"/>
      <c r="D30" s="8"/>
    </row>
    <row r="31" spans="1:8">
      <c r="A31" s="10" t="s">
        <v>15</v>
      </c>
      <c r="B31" s="12">
        <f>B11-B3</f>
        <v>33.925829471733095</v>
      </c>
      <c r="C31" s="8"/>
      <c r="D31" s="2">
        <f>-((B3-B31)/B3*100)+100</f>
        <v>15.848007414272473</v>
      </c>
      <c r="E31" s="5">
        <f>B3*D31%+B3</f>
        <v>247.99582947173309</v>
      </c>
      <c r="H31" s="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DIFAL por Dentro - Base Dupla</vt:lpstr>
      <vt:lpstr>DIFAL por Fora - Base Única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Iury Alex Fentanes Motta Guimarães</dc:creator>
  <cp:lastModifiedBy>Iury Alex Fentanes Motta Guimaraes</cp:lastModifiedBy>
  <dcterms:created xsi:type="dcterms:W3CDTF">2021-12-06T11:11:13Z</dcterms:created>
  <dcterms:modified xsi:type="dcterms:W3CDTF">2022-08-24T13:44:58Z</dcterms:modified>
</cp:coreProperties>
</file>